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8340" windowHeight="2112" tabRatio="900"/>
  </bookViews>
  <sheets>
    <sheet name="Форма № 1" sheetId="1" r:id="rId1"/>
    <sheet name="Форма № 6" sheetId="4" r:id="rId2"/>
  </sheets>
  <definedNames>
    <definedName name="_ftn1" localSheetId="0">'Форма № 1'!#REF!</definedName>
    <definedName name="_ftn2" localSheetId="0">'Форма № 1'!#REF!</definedName>
    <definedName name="_ftn3" localSheetId="0">'Форма № 1'!#REF!</definedName>
    <definedName name="_ftnref1" localSheetId="0">'Форма № 1'!#REF!</definedName>
    <definedName name="_ftnref2" localSheetId="0">'Форма № 1'!#REF!</definedName>
    <definedName name="_ftnref3" localSheetId="0">'Форма № 1'!#REF!</definedName>
    <definedName name="_xlnm._FilterDatabase" localSheetId="0" hidden="1">'Форма № 1'!$A$31:$AD$31</definedName>
    <definedName name="_xlnm.Print_Area" localSheetId="0">'Форма № 1'!$A$1:$AC$43</definedName>
  </definedNames>
  <calcPr calcId="144525" concurrentCalc="0"/>
</workbook>
</file>

<file path=xl/calcChain.xml><?xml version="1.0" encoding="utf-8"?>
<calcChain xmlns="http://schemas.openxmlformats.org/spreadsheetml/2006/main">
  <c r="Z38" i="1" l="1"/>
  <c r="L29" i="4"/>
  <c r="L32" i="4"/>
  <c r="L33" i="4"/>
  <c r="L34" i="4"/>
  <c r="L30" i="4"/>
  <c r="L47" i="4"/>
  <c r="L46" i="4"/>
  <c r="L45" i="4"/>
  <c r="L44" i="4"/>
  <c r="L43" i="4"/>
  <c r="L42" i="4"/>
  <c r="L41" i="4"/>
  <c r="L40" i="4"/>
  <c r="L39" i="4"/>
  <c r="L38" i="4"/>
  <c r="L26" i="4"/>
  <c r="L25" i="4"/>
  <c r="L24" i="4"/>
  <c r="L21" i="4"/>
  <c r="L20" i="4"/>
  <c r="L19" i="4"/>
  <c r="L18" i="4"/>
  <c r="L16" i="4"/>
  <c r="L22" i="4"/>
  <c r="L14" i="4"/>
  <c r="L36" i="4"/>
  <c r="L48" i="4"/>
  <c r="L39" i="1"/>
  <c r="Q31" i="1"/>
  <c r="Q24" i="1"/>
  <c r="Q17" i="1"/>
  <c r="Y17" i="1"/>
  <c r="W39" i="1"/>
  <c r="Z39" i="1"/>
</calcChain>
</file>

<file path=xl/sharedStrings.xml><?xml version="1.0" encoding="utf-8"?>
<sst xmlns="http://schemas.openxmlformats.org/spreadsheetml/2006/main" count="145" uniqueCount="113">
  <si>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</si>
  <si>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>Основание возврата (перечисления) средств</t>
  </si>
  <si>
    <t>IV. Израсходовано средств из избирательного фонда</t>
  </si>
  <si>
    <t>Средства гражданина</t>
  </si>
  <si>
    <t>Средства юридического лица</t>
  </si>
  <si>
    <t>Из них на оплату труда лиц, привлекаемых для сбора подписей избирателей</t>
  </si>
  <si>
    <t>Дата расходной операции</t>
  </si>
  <si>
    <t>Виды расходов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</si>
  <si>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</si>
  <si>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</si>
  <si>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Примечание</t>
  </si>
  <si>
    <t>1.1</t>
  </si>
  <si>
    <t>1.1.1</t>
  </si>
  <si>
    <t>1.1.2</t>
  </si>
  <si>
    <t>1.1.3</t>
  </si>
  <si>
    <t>1.2</t>
  </si>
  <si>
    <t>1.2.1</t>
  </si>
  <si>
    <t>1.2.2</t>
  </si>
  <si>
    <t>1.2.3</t>
  </si>
  <si>
    <t xml:space="preserve">в том числе </t>
  </si>
  <si>
    <t>2.1</t>
  </si>
  <si>
    <t>2.2</t>
  </si>
  <si>
    <t>2.3</t>
  </si>
  <si>
    <t>Дата зачисления средств на счет</t>
  </si>
  <si>
    <t>Шифр строки финансового отчета</t>
  </si>
  <si>
    <t>Дата возврата средств на счет</t>
  </si>
  <si>
    <t>Основание возврата средств на счет</t>
  </si>
  <si>
    <t>Строка финансового отчета</t>
  </si>
  <si>
    <t>Шифр строки</t>
  </si>
  <si>
    <t>в том числе</t>
  </si>
  <si>
    <t>из них</t>
  </si>
  <si>
    <t>2.2.1</t>
  </si>
  <si>
    <t>2.2.2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</si>
  <si>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</si>
  <si>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</si>
  <si>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предвыборную агитацию через организации телерадиовещания</t>
  </si>
  <si>
    <t>I. Поступило средств в избирательный фонд</t>
  </si>
  <si>
    <t>Сумма, руб.</t>
  </si>
  <si>
    <t>2</t>
  </si>
  <si>
    <t>3</t>
  </si>
  <si>
    <t>4</t>
  </si>
  <si>
    <t>5</t>
  </si>
  <si>
    <t>Дата возврата (перечисления) средств со счета</t>
  </si>
  <si>
    <t>Добровольные пожертвования гражданина</t>
  </si>
  <si>
    <t>Добровольные пожертвования юридического лица</t>
  </si>
  <si>
    <t>Юридическим лицам, которым запрещено осуществлять пожертвования, либо не указавшим обязательные сведения в платежном документе</t>
  </si>
  <si>
    <t>На организацию сбора подписей избирателей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</si>
  <si>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</si>
  <si>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УЧЕТ</t>
  </si>
  <si>
    <t>поступления и расходования денежных средств избирательного фонда избирательного объединения, кандидата</t>
  </si>
  <si>
    <t>(наименование избирательной кампании)</t>
  </si>
  <si>
    <t>Выборы депутатов Законодательного Собрания Санкт-Петербурга шестого созыва</t>
  </si>
  <si>
    <t>(наименование избирательного объединения/ фамилия, имя, отчество кандидата)</t>
  </si>
  <si>
    <t>(наименование одномандатного избирательного округа/ 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</si>
  <si>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</si>
  <si>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Источник поступления средств</t>
  </si>
  <si>
    <t>Документ, подтверждающий поступление средств</t>
  </si>
  <si>
    <t>Средства, поступившие с нарушением установленного порядка и подлежащие возврату, руб.</t>
  </si>
  <si>
    <t>Итого</t>
  </si>
  <si>
    <t>II. Возвращено денежных средств в избирательный фонд (в т.ч. ошибочно перечисленных, неиспользованных)</t>
  </si>
  <si>
    <t>Кому перечислены средства</t>
  </si>
  <si>
    <t>Возвращено средств на счет, руб.</t>
  </si>
  <si>
    <t>Документ, подтверждающий возврат средств</t>
  </si>
  <si>
    <t>III. Возвращено, перечислено в доход бюджета Санкт-Петербурга средств из избирательного фонда</t>
  </si>
  <si>
    <t>Возвращено, перечислено в доход федерального бюджета средств, руб.</t>
  </si>
  <si>
    <t>Документ, подтверждающий возврат (перечисление) средств</t>
  </si>
  <si>
    <t>Документ, подтверждающий расход</t>
  </si>
  <si>
    <t>Основание для перечисления денежных средств</t>
  </si>
  <si>
    <t>Сумма ошибочно перечисленных, неиспользованных средств, возвращенных в фонд, руб.</t>
  </si>
  <si>
    <t>Сумма фактически израсходован-ных средств, руб.</t>
  </si>
  <si>
    <t>(подпись, дата, инициалы, фамилия)</t>
  </si>
  <si>
    <t>о поступлении и расходовании средств избирательного фонда избирательного объединения/ кандидата</t>
  </si>
  <si>
    <t>Собственные средства избирательного объединения/ кандидата</t>
  </si>
  <si>
    <t>Поступило средств в установленном порядке для формирования избирательного фонда</t>
  </si>
  <si>
    <t>Средства, выделенные кандидату выдвинувшим его избирательным объединением</t>
  </si>
  <si>
    <t>1.1.4</t>
  </si>
  <si>
    <t>Перечислено в доход бюджета Санкт-Петербурга</t>
  </si>
  <si>
    <t>Возвращено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</si>
  <si>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</si>
  <si>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</si>
  <si>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</si>
  <si>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</si>
  <si>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</si>
  <si>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</si>
  <si>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</si>
  <si>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</si>
  <si>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</si>
  <si>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</si>
  <si>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</si>
  <si>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</si>
  <si>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</si>
  <si>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</si>
  <si>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</si>
  <si>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</si>
  <si>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Поступило средств в избирательный фонд, всего</t>
  </si>
  <si>
    <r>
      <rPr>
        <b/>
        <sz val="10"/>
        <rFont val="Times New Roman"/>
        <family val="1"/>
      </rPr>
      <t>Возвращено денежных средств из избирательного фонда, всего</t>
    </r>
  </si>
  <si>
    <t>-</t>
  </si>
  <si>
    <t>ИНН 7839021614,
ООО "ПОЛИТЕХНИКА-ПРИНТ",
р/с 40702810622120001588
Филиал ПАО "БАНК УРАЛСИБ" в 
г. Санкт-Петербург, г. Санкт-Петербург</t>
  </si>
  <si>
    <t>Поступило в избирательный фонд денежных средств, подпадающих под действие ст. 60 закона Санкт-Петербурга от 17.02.2016 г. № 81-6 и п. 6 ст. 58 Федерального закона от 12.06.2002 г. № 67-ФЗ</t>
  </si>
  <si>
    <r>
      <rPr>
        <b/>
        <sz val="10"/>
        <rFont val="Times New Roman"/>
        <family val="1"/>
      </rPr>
      <t>Остаток средств фонда на дату сдачи отчета (заверяется банковской справкой)</t>
    </r>
    <r>
      <rPr>
        <sz val="10"/>
        <rFont val="Times New Roman"/>
        <family val="1"/>
      </rPr>
      <t xml:space="preserve">          </t>
    </r>
    <r>
      <rPr>
        <b/>
        <sz val="8"/>
        <rFont val="Times New Roman"/>
        <family val="1"/>
        <charset val="204"/>
      </rPr>
      <t>(стр.290=стр.10-стр.110-стр.180-стр.280)</t>
    </r>
  </si>
  <si>
    <t>Кандидат</t>
  </si>
  <si>
    <t>ИТОГОВЫЙ ФИНАНСОВЫЙ ОТЧЕТ</t>
  </si>
  <si>
    <t>одномандатный избирательный округ № 2 / Санкт-Петербург</t>
  </si>
  <si>
    <t>одномандатный избирательный округ № 2/ Санкт-Петербург</t>
  </si>
  <si>
    <t>Васильманов Алексей Юрьевич</t>
  </si>
  <si>
    <t>Кандидат Васильманов Алексей Юрьевич, 08.01.1992 г.р., Санкт-Петербург, 
ул. Моисеенко д26, кв 24, паспорт: 40 11 505637, 
гражданство: Россия</t>
  </si>
  <si>
    <t>Васильманов А.Ю.</t>
  </si>
  <si>
    <t>№ 40810810755049000006, Дополнительный офис № 9055/0055 Головного отделения по Санкт-Петербургу Северо-Западного банка ПАО Сбербанк, Санкт-Петербург, Невский пр. 99-101</t>
  </si>
  <si>
    <t>изготовление подписных листов в размере 5000 шт.</t>
  </si>
  <si>
    <t>договор № 3/07 от 12.07.2016
счет № 720 от 13.07.2016 ,счет №712 от 12.07.2016</t>
  </si>
  <si>
    <t>Платежное поручение № 681669 от 13.07.2016,675272 от 12.07.2016</t>
  </si>
  <si>
    <t>Приходный кассовый ордер 
№ 587435 от 12.07.2016</t>
  </si>
  <si>
    <t xml:space="preserve">возврат собственных средств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</si>
</sst>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Arial Cyr"/>
    </font>
    <font>
      <sz val="12"/>
      <name val="Times New Roman"/>
      <family val="1"/>
    </font>
    <font>
      <sz val="12"/>
      <name val="Arial Cyr"/>
    </font>
    <font>
      <sz val="10"/>
      <name val="Arial Cyr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sz val="8"/>
      <name val="Arial Cyr"/>
    </font>
    <font>
      <u/>
      <sz val="10"/>
      <color theme="11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/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4" fontId="8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Protection="1">
      <protection locked="0"/>
    </xf>
    <xf numFmtId="0" fontId="12" fillId="0" borderId="0" xfId="0" applyFont="1" applyBorder="1" applyAlignment="1"/>
    <xf numFmtId="0" fontId="20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/>
    <xf numFmtId="0" fontId="14" fillId="0" borderId="0" xfId="1" applyFont="1" applyAlignment="1" applyProtection="1"/>
    <xf numFmtId="0" fontId="14" fillId="0" borderId="0" xfId="0" applyFont="1"/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4" fillId="0" borderId="5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4" fontId="17" fillId="0" borderId="3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" fillId="0" borderId="2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19" fillId="0" borderId="2" xfId="0" applyFont="1" applyBorder="1" applyAlignment="1">
      <alignment horizontal="left" wrapText="1"/>
    </xf>
    <xf numFmtId="0" fontId="16" fillId="0" borderId="3" xfId="1" applyFont="1" applyFill="1" applyBorder="1" applyAlignment="1" applyProtection="1">
      <alignment horizontal="center" vertical="center" wrapText="1"/>
    </xf>
    <xf numFmtId="0" fontId="16" fillId="0" borderId="3" xfId="1" applyFont="1" applyBorder="1" applyAlignment="1" applyProtection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 vertical="top" wrapText="1"/>
    </xf>
    <xf numFmtId="0" fontId="9" fillId="0" borderId="2" xfId="0" applyFont="1" applyBorder="1" applyAlignment="1" applyProtection="1">
      <alignment horizontal="center" wrapText="1"/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 applyProtection="1">
      <alignment horizontal="center" vertical="top" wrapText="1"/>
      <protection locked="0"/>
    </xf>
    <xf numFmtId="49" fontId="17" fillId="0" borderId="0" xfId="0" applyNumberFormat="1" applyFont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</cellXfs>
  <cellStyles count="50">
    <cellStyle name="Гиперссылка" xfId="1" builtinId="8"/>
    <cellStyle name="Обычный" xfId="0" builtinId="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abSelected="1" zoomScaleNormal="100" zoomScaleSheetLayoutView="80" zoomScalePageLayoutView="130" workbookViewId="0">
      <selection activeCell="X26" sqref="X26"/>
    </sheetView>
  </sheetViews>
  <sheetFormatPr defaultColWidth="8.6640625" defaultRowHeight="13.2" x14ac:dyDescent="0.25"/>
  <cols>
    <col min="1" max="1" width="5" customWidth="1"/>
    <col min="2" max="2" width="6.44140625" customWidth="1"/>
    <col min="3" max="3" width="6.6640625" customWidth="1"/>
    <col min="4" max="4" width="5" customWidth="1"/>
    <col min="5" max="5" width="6.33203125" customWidth="1"/>
    <col min="6" max="6" width="4.44140625" customWidth="1"/>
    <col min="7" max="7" width="5.88671875" customWidth="1"/>
    <col min="8" max="8" width="5.5546875" customWidth="1"/>
    <col min="9" max="9" width="4.6640625" customWidth="1"/>
    <col min="10" max="10" width="5.33203125" customWidth="1"/>
    <col min="11" max="11" width="2.109375" customWidth="1"/>
    <col min="12" max="12" width="4.6640625" customWidth="1"/>
    <col min="13" max="13" width="10.33203125" customWidth="1"/>
    <col min="14" max="14" width="5.88671875" customWidth="1"/>
    <col min="15" max="15" width="4.6640625" customWidth="1"/>
    <col min="16" max="16" width="7.5546875" customWidth="1"/>
    <col min="17" max="18" width="4.6640625" customWidth="1"/>
    <col min="19" max="19" width="5.44140625" customWidth="1"/>
    <col min="20" max="21" width="4.6640625" customWidth="1"/>
    <col min="22" max="22" width="5.33203125" customWidth="1"/>
    <col min="23" max="23" width="4" customWidth="1"/>
    <col min="24" max="24" width="4.5546875" customWidth="1"/>
    <col min="25" max="25" width="5.5546875" customWidth="1"/>
    <col min="26" max="27" width="4.33203125" customWidth="1"/>
    <col min="28" max="28" width="0.109375" customWidth="1"/>
    <col min="29" max="29" width="4.109375" customWidth="1"/>
  </cols>
  <sheetData>
    <row r="1" spans="1:29" ht="15.6" x14ac:dyDescent="0.25">
      <c r="A1" s="86" t="s">
        <v>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x14ac:dyDescent="0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</row>
    <row r="3" spans="1:29" ht="24" customHeight="1" x14ac:dyDescent="0.25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</row>
    <row r="4" spans="1:29" x14ac:dyDescent="0.25">
      <c r="A4" s="72" t="s">
        <v>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s="37" customFormat="1" ht="17.25" customHeight="1" x14ac:dyDescent="0.25">
      <c r="A5" s="67" t="s">
        <v>104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29" ht="15.75" customHeight="1" x14ac:dyDescent="0.25">
      <c r="A6" s="72" t="s">
        <v>52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1:29" s="38" customFormat="1" ht="15.75" customHeight="1" x14ac:dyDescent="0.25">
      <c r="A7" s="67" t="s">
        <v>102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 ht="11.25" customHeight="1" x14ac:dyDescent="0.25">
      <c r="A8" s="74" t="s">
        <v>53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</row>
    <row r="9" spans="1:29" ht="28.5" customHeight="1" x14ac:dyDescent="0.25">
      <c r="A9" s="87" t="s">
        <v>107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29" x14ac:dyDescent="0.25">
      <c r="A10" s="72" t="s">
        <v>54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</row>
    <row r="11" spans="1:29" ht="10.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1"/>
      <c r="AC11" s="1"/>
    </row>
    <row r="12" spans="1:29" ht="16.5" customHeight="1" x14ac:dyDescent="0.3">
      <c r="A12" s="41" t="s">
        <v>36</v>
      </c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8.25" customHeight="1" x14ac:dyDescent="0.25">
      <c r="A13" s="2"/>
    </row>
    <row r="14" spans="1:29" ht="63" customHeight="1" x14ac:dyDescent="0.25">
      <c r="A14" s="58" t="s">
        <v>23</v>
      </c>
      <c r="B14" s="58"/>
      <c r="C14" s="75" t="s">
        <v>55</v>
      </c>
      <c r="D14" s="76"/>
      <c r="E14" s="76"/>
      <c r="F14" s="76"/>
      <c r="G14" s="76"/>
      <c r="H14" s="76"/>
      <c r="I14" s="76"/>
      <c r="J14" s="76"/>
      <c r="K14" s="76"/>
      <c r="L14" s="76"/>
      <c r="M14" s="77"/>
      <c r="N14" s="58" t="s">
        <v>24</v>
      </c>
      <c r="O14" s="58"/>
      <c r="P14" s="58"/>
      <c r="Q14" s="58" t="s">
        <v>37</v>
      </c>
      <c r="R14" s="58"/>
      <c r="S14" s="58"/>
      <c r="T14" s="58" t="s">
        <v>56</v>
      </c>
      <c r="U14" s="58"/>
      <c r="V14" s="58"/>
      <c r="W14" s="58"/>
      <c r="X14" s="58"/>
      <c r="Y14" s="58" t="s">
        <v>57</v>
      </c>
      <c r="Z14" s="58"/>
      <c r="AA14" s="58"/>
      <c r="AB14" s="58"/>
      <c r="AC14" s="58"/>
    </row>
    <row r="15" spans="1:29" ht="15.75" customHeight="1" x14ac:dyDescent="0.25">
      <c r="A15" s="58">
        <v>1</v>
      </c>
      <c r="B15" s="58"/>
      <c r="C15" s="75">
        <v>2</v>
      </c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58">
        <v>3</v>
      </c>
      <c r="O15" s="58"/>
      <c r="P15" s="58"/>
      <c r="Q15" s="58">
        <v>4</v>
      </c>
      <c r="R15" s="58"/>
      <c r="S15" s="58"/>
      <c r="T15" s="58">
        <v>5</v>
      </c>
      <c r="U15" s="58"/>
      <c r="V15" s="58"/>
      <c r="W15" s="58"/>
      <c r="X15" s="58"/>
      <c r="Y15" s="58">
        <v>6</v>
      </c>
      <c r="Z15" s="58"/>
      <c r="AA15" s="58"/>
      <c r="AB15" s="58"/>
      <c r="AC15" s="58"/>
    </row>
    <row r="16" spans="1:29" ht="39.75" customHeight="1" x14ac:dyDescent="0.25">
      <c r="A16" s="91">
        <v>42563</v>
      </c>
      <c r="B16" s="91"/>
      <c r="C16" s="78" t="s">
        <v>105</v>
      </c>
      <c r="D16" s="79"/>
      <c r="E16" s="79"/>
      <c r="F16" s="79"/>
      <c r="G16" s="79"/>
      <c r="H16" s="79"/>
      <c r="I16" s="79"/>
      <c r="J16" s="79"/>
      <c r="K16" s="79"/>
      <c r="L16" s="79"/>
      <c r="M16" s="80"/>
      <c r="N16" s="57">
        <v>30</v>
      </c>
      <c r="O16" s="57"/>
      <c r="P16" s="57"/>
      <c r="Q16" s="61">
        <v>15000</v>
      </c>
      <c r="R16" s="61"/>
      <c r="S16" s="61"/>
      <c r="T16" s="54" t="s">
        <v>111</v>
      </c>
      <c r="U16" s="54"/>
      <c r="V16" s="54"/>
      <c r="W16" s="54"/>
      <c r="X16" s="54"/>
      <c r="Y16" s="61"/>
      <c r="Z16" s="61"/>
      <c r="AA16" s="61"/>
      <c r="AB16" s="61"/>
      <c r="AC16" s="61"/>
    </row>
    <row r="17" spans="1:29" ht="14.25" customHeight="1" x14ac:dyDescent="0.25">
      <c r="A17" s="49" t="s">
        <v>58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  <c r="N17" s="57"/>
      <c r="O17" s="57"/>
      <c r="P17" s="57"/>
      <c r="Q17" s="56">
        <f>SUM(Q16:S16)</f>
        <v>15000</v>
      </c>
      <c r="R17" s="56"/>
      <c r="S17" s="56"/>
      <c r="T17" s="92"/>
      <c r="U17" s="92"/>
      <c r="V17" s="92"/>
      <c r="W17" s="92"/>
      <c r="X17" s="92"/>
      <c r="Y17" s="56">
        <f>SUM(Y16:AC16)</f>
        <v>0</v>
      </c>
      <c r="Z17" s="56"/>
      <c r="AA17" s="56"/>
      <c r="AB17" s="56"/>
      <c r="AC17" s="56"/>
    </row>
    <row r="18" spans="1:29" ht="12.75" customHeight="1" x14ac:dyDescent="0.3">
      <c r="A18" s="11"/>
      <c r="B18" s="12"/>
      <c r="C18" s="12"/>
      <c r="D18" s="12"/>
      <c r="E18" s="12"/>
      <c r="F18" s="1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2" customFormat="1" ht="12.75" customHeight="1" x14ac:dyDescent="0.3">
      <c r="A19" s="39" t="s">
        <v>59</v>
      </c>
      <c r="W19" s="10"/>
      <c r="X19" s="10"/>
      <c r="Y19" s="10"/>
      <c r="Z19" s="10"/>
      <c r="AA19" s="10"/>
      <c r="AB19" s="10"/>
      <c r="AC19" s="10"/>
    </row>
    <row r="20" spans="1:29" ht="6.75" customHeight="1" x14ac:dyDescent="0.25">
      <c r="A20" s="26"/>
      <c r="B20" s="27"/>
      <c r="C20" s="27"/>
      <c r="D20" s="27"/>
      <c r="E20" s="27"/>
      <c r="F20" s="2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4"/>
      <c r="X20" s="4"/>
      <c r="Y20" s="4"/>
      <c r="Z20" s="4"/>
      <c r="AA20" s="4"/>
      <c r="AB20" s="4"/>
      <c r="AC20" s="4"/>
    </row>
    <row r="21" spans="1:29" s="1" customFormat="1" ht="41.25" customHeight="1" x14ac:dyDescent="0.25">
      <c r="A21" s="89" t="s">
        <v>25</v>
      </c>
      <c r="B21" s="89"/>
      <c r="C21" s="93" t="s">
        <v>60</v>
      </c>
      <c r="D21" s="81"/>
      <c r="E21" s="81"/>
      <c r="F21" s="81"/>
      <c r="G21" s="81"/>
      <c r="H21" s="81"/>
      <c r="I21" s="81"/>
      <c r="J21" s="81"/>
      <c r="K21" s="81"/>
      <c r="L21" s="81"/>
      <c r="M21" s="82"/>
      <c r="N21" s="58" t="s">
        <v>24</v>
      </c>
      <c r="O21" s="58"/>
      <c r="P21" s="58"/>
      <c r="Q21" s="58" t="s">
        <v>61</v>
      </c>
      <c r="R21" s="58"/>
      <c r="S21" s="58"/>
      <c r="T21" s="58" t="s">
        <v>26</v>
      </c>
      <c r="U21" s="58"/>
      <c r="V21" s="58"/>
      <c r="W21" s="58"/>
      <c r="X21" s="58"/>
      <c r="Y21" s="58" t="s">
        <v>62</v>
      </c>
      <c r="Z21" s="58"/>
      <c r="AA21" s="58"/>
      <c r="AB21" s="58"/>
      <c r="AC21" s="58"/>
    </row>
    <row r="22" spans="1:29" s="1" customFormat="1" x14ac:dyDescent="0.25">
      <c r="A22" s="90">
        <v>1</v>
      </c>
      <c r="B22" s="90"/>
      <c r="C22" s="93">
        <v>2</v>
      </c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58">
        <v>3</v>
      </c>
      <c r="O22" s="58"/>
      <c r="P22" s="58"/>
      <c r="Q22" s="58">
        <v>4</v>
      </c>
      <c r="R22" s="58"/>
      <c r="S22" s="58"/>
      <c r="T22" s="58">
        <v>5</v>
      </c>
      <c r="U22" s="58"/>
      <c r="V22" s="58"/>
      <c r="W22" s="58"/>
      <c r="X22" s="58"/>
      <c r="Y22" s="58">
        <v>6</v>
      </c>
      <c r="Z22" s="58"/>
      <c r="AA22" s="58"/>
      <c r="AB22" s="58"/>
      <c r="AC22" s="58"/>
    </row>
    <row r="23" spans="1:29" s="1" customFormat="1" ht="27.9" customHeight="1" x14ac:dyDescent="0.25">
      <c r="A23" s="91">
        <v>42675</v>
      </c>
      <c r="B23" s="91"/>
      <c r="C23" s="69" t="s">
        <v>104</v>
      </c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57">
        <v>110</v>
      </c>
      <c r="O23" s="57"/>
      <c r="P23" s="57"/>
      <c r="Q23" s="61">
        <v>10350</v>
      </c>
      <c r="R23" s="61"/>
      <c r="S23" s="61"/>
      <c r="T23" s="69" t="s">
        <v>112</v>
      </c>
      <c r="U23" s="70"/>
      <c r="V23" s="70"/>
      <c r="W23" s="70"/>
      <c r="X23" s="71"/>
      <c r="Y23" s="57" t="s">
        <v>96</v>
      </c>
      <c r="Z23" s="57"/>
      <c r="AA23" s="57"/>
      <c r="AB23" s="57"/>
      <c r="AC23" s="57"/>
    </row>
    <row r="24" spans="1:29" s="1" customFormat="1" ht="12.75" customHeight="1" x14ac:dyDescent="0.25">
      <c r="A24" s="49" t="s">
        <v>58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6"/>
      <c r="O24" s="56"/>
      <c r="P24" s="56"/>
      <c r="Q24" s="56">
        <f>SUM(Q23:S23)</f>
        <v>10350</v>
      </c>
      <c r="R24" s="56"/>
      <c r="S24" s="56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ht="12.75" customHeight="1" x14ac:dyDescent="0.3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 x14ac:dyDescent="0.25">
      <c r="A26" s="40" t="s">
        <v>63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7.5" customHeight="1" x14ac:dyDescent="0.25">
      <c r="A27" s="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8" customFormat="1" ht="74.25" customHeight="1" x14ac:dyDescent="0.25">
      <c r="A28" s="58" t="s">
        <v>23</v>
      </c>
      <c r="B28" s="58"/>
      <c r="C28" s="58" t="s">
        <v>42</v>
      </c>
      <c r="D28" s="58"/>
      <c r="E28" s="81" t="s">
        <v>55</v>
      </c>
      <c r="F28" s="81"/>
      <c r="G28" s="81"/>
      <c r="H28" s="81"/>
      <c r="I28" s="81"/>
      <c r="J28" s="81"/>
      <c r="K28" s="81"/>
      <c r="L28" s="81"/>
      <c r="M28" s="82"/>
      <c r="N28" s="58" t="s">
        <v>24</v>
      </c>
      <c r="O28" s="58"/>
      <c r="P28" s="58"/>
      <c r="Q28" s="58" t="s">
        <v>64</v>
      </c>
      <c r="R28" s="58"/>
      <c r="S28" s="58"/>
      <c r="T28" s="58" t="s">
        <v>1</v>
      </c>
      <c r="U28" s="58"/>
      <c r="V28" s="58"/>
      <c r="W28" s="58"/>
      <c r="X28" s="58"/>
      <c r="Y28" s="58" t="s">
        <v>65</v>
      </c>
      <c r="Z28" s="58"/>
      <c r="AA28" s="58"/>
      <c r="AB28" s="58"/>
      <c r="AC28" s="58"/>
    </row>
    <row r="29" spans="1:29" s="32" customFormat="1" x14ac:dyDescent="0.25">
      <c r="A29" s="58">
        <v>1</v>
      </c>
      <c r="B29" s="58"/>
      <c r="C29" s="58">
        <v>2</v>
      </c>
      <c r="D29" s="58"/>
      <c r="E29" s="81">
        <v>3</v>
      </c>
      <c r="F29" s="81"/>
      <c r="G29" s="81"/>
      <c r="H29" s="81"/>
      <c r="I29" s="81"/>
      <c r="J29" s="81"/>
      <c r="K29" s="81"/>
      <c r="L29" s="81"/>
      <c r="M29" s="82"/>
      <c r="N29" s="53">
        <v>4</v>
      </c>
      <c r="O29" s="53"/>
      <c r="P29" s="53"/>
      <c r="Q29" s="53">
        <v>5</v>
      </c>
      <c r="R29" s="53"/>
      <c r="S29" s="53"/>
      <c r="T29" s="58">
        <v>6</v>
      </c>
      <c r="U29" s="58"/>
      <c r="V29" s="58"/>
      <c r="W29" s="58"/>
      <c r="X29" s="58"/>
      <c r="Y29" s="58">
        <v>7</v>
      </c>
      <c r="Z29" s="58"/>
      <c r="AA29" s="58"/>
      <c r="AB29" s="58"/>
      <c r="AC29" s="58"/>
    </row>
    <row r="30" spans="1:29" ht="48" customHeight="1" x14ac:dyDescent="0.25">
      <c r="A30" s="91" t="s">
        <v>96</v>
      </c>
      <c r="B30" s="91"/>
      <c r="C30" s="91" t="s">
        <v>96</v>
      </c>
      <c r="D30" s="91"/>
      <c r="E30" s="83" t="s">
        <v>96</v>
      </c>
      <c r="F30" s="83"/>
      <c r="G30" s="83"/>
      <c r="H30" s="83"/>
      <c r="I30" s="83"/>
      <c r="J30" s="83"/>
      <c r="K30" s="83"/>
      <c r="L30" s="83"/>
      <c r="M30" s="84"/>
      <c r="N30" s="85" t="s">
        <v>96</v>
      </c>
      <c r="O30" s="85"/>
      <c r="P30" s="85"/>
      <c r="Q30" s="61">
        <v>0</v>
      </c>
      <c r="R30" s="61"/>
      <c r="S30" s="61"/>
      <c r="T30" s="57" t="s">
        <v>96</v>
      </c>
      <c r="U30" s="57"/>
      <c r="V30" s="57"/>
      <c r="W30" s="57"/>
      <c r="X30" s="57"/>
      <c r="Y30" s="57" t="s">
        <v>96</v>
      </c>
      <c r="Z30" s="57"/>
      <c r="AA30" s="57"/>
      <c r="AB30" s="57"/>
      <c r="AC30" s="57"/>
    </row>
    <row r="31" spans="1:29" ht="15.75" customHeight="1" x14ac:dyDescent="0.25">
      <c r="A31" s="49" t="s">
        <v>58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5"/>
      <c r="O31" s="55"/>
      <c r="P31" s="55"/>
      <c r="Q31" s="56">
        <f>SUM(Q30:S30)</f>
        <v>0</v>
      </c>
      <c r="R31" s="56"/>
      <c r="S31" s="56"/>
      <c r="T31" s="54"/>
      <c r="U31" s="54"/>
      <c r="V31" s="54"/>
      <c r="W31" s="54"/>
      <c r="X31" s="54"/>
      <c r="Y31" s="54"/>
      <c r="Z31" s="54"/>
      <c r="AA31" s="54"/>
      <c r="AB31" s="54"/>
      <c r="AC31" s="54"/>
    </row>
    <row r="32" spans="1:29" ht="14.2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8" customHeight="1" x14ac:dyDescent="0.3">
      <c r="A33" s="40" t="s">
        <v>2</v>
      </c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0.5" customHeight="1" x14ac:dyDescent="0.3">
      <c r="A34" s="3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2.75" customHeight="1" x14ac:dyDescent="0.25">
      <c r="A35" s="58" t="s">
        <v>6</v>
      </c>
      <c r="B35" s="58"/>
      <c r="C35" s="58" t="s">
        <v>60</v>
      </c>
      <c r="D35" s="58"/>
      <c r="E35" s="58"/>
      <c r="F35" s="58"/>
      <c r="G35" s="58"/>
      <c r="H35" s="58"/>
      <c r="I35" s="58" t="s">
        <v>24</v>
      </c>
      <c r="J35" s="58"/>
      <c r="K35" s="58"/>
      <c r="L35" s="58" t="s">
        <v>37</v>
      </c>
      <c r="M35" s="58"/>
      <c r="N35" s="58" t="s">
        <v>7</v>
      </c>
      <c r="O35" s="58"/>
      <c r="P35" s="58"/>
      <c r="Q35" s="58" t="s">
        <v>66</v>
      </c>
      <c r="R35" s="58"/>
      <c r="S35" s="58"/>
      <c r="T35" s="58" t="s">
        <v>67</v>
      </c>
      <c r="U35" s="58"/>
      <c r="V35" s="58"/>
      <c r="W35" s="58" t="s">
        <v>68</v>
      </c>
      <c r="X35" s="58"/>
      <c r="Y35" s="58"/>
      <c r="Z35" s="58" t="s">
        <v>69</v>
      </c>
      <c r="AA35" s="58"/>
      <c r="AB35" s="58"/>
      <c r="AC35" s="58"/>
    </row>
    <row r="36" spans="1:29" ht="60" customHeight="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1:29" s="33" customFormat="1" ht="15" customHeight="1" x14ac:dyDescent="0.25">
      <c r="A37" s="53">
        <v>1</v>
      </c>
      <c r="B37" s="53"/>
      <c r="C37" s="53">
        <v>2</v>
      </c>
      <c r="D37" s="53"/>
      <c r="E37" s="53"/>
      <c r="F37" s="53"/>
      <c r="G37" s="53"/>
      <c r="H37" s="53"/>
      <c r="I37" s="53">
        <v>3</v>
      </c>
      <c r="J37" s="53"/>
      <c r="K37" s="53"/>
      <c r="L37" s="53">
        <v>4</v>
      </c>
      <c r="M37" s="53"/>
      <c r="N37" s="53">
        <v>5</v>
      </c>
      <c r="O37" s="53"/>
      <c r="P37" s="53"/>
      <c r="Q37" s="53">
        <v>6</v>
      </c>
      <c r="R37" s="53"/>
      <c r="S37" s="53"/>
      <c r="T37" s="53">
        <v>7</v>
      </c>
      <c r="U37" s="53"/>
      <c r="V37" s="53"/>
      <c r="W37" s="53">
        <v>8</v>
      </c>
      <c r="X37" s="53"/>
      <c r="Y37" s="53"/>
      <c r="Z37" s="53">
        <v>9</v>
      </c>
      <c r="AA37" s="53"/>
      <c r="AB37" s="53"/>
      <c r="AC37" s="53"/>
    </row>
    <row r="38" spans="1:29" ht="132" customHeight="1" x14ac:dyDescent="0.25">
      <c r="A38" s="94">
        <v>42564</v>
      </c>
      <c r="B38" s="94"/>
      <c r="C38" s="54" t="s">
        <v>97</v>
      </c>
      <c r="D38" s="54"/>
      <c r="E38" s="54"/>
      <c r="F38" s="54"/>
      <c r="G38" s="54"/>
      <c r="H38" s="54"/>
      <c r="I38" s="95">
        <v>190</v>
      </c>
      <c r="J38" s="95"/>
      <c r="K38" s="95"/>
      <c r="L38" s="61">
        <v>4650</v>
      </c>
      <c r="M38" s="61"/>
      <c r="N38" s="54" t="s">
        <v>108</v>
      </c>
      <c r="O38" s="54"/>
      <c r="P38" s="54"/>
      <c r="Q38" s="54" t="s">
        <v>110</v>
      </c>
      <c r="R38" s="54"/>
      <c r="S38" s="54"/>
      <c r="T38" s="54" t="s">
        <v>109</v>
      </c>
      <c r="U38" s="54"/>
      <c r="V38" s="54"/>
      <c r="W38" s="62"/>
      <c r="X38" s="62"/>
      <c r="Y38" s="62"/>
      <c r="Z38" s="62">
        <f>L38-W38</f>
        <v>4650</v>
      </c>
      <c r="AA38" s="62"/>
      <c r="AB38" s="62"/>
      <c r="AC38" s="62"/>
    </row>
    <row r="39" spans="1:29" ht="18" customHeight="1" x14ac:dyDescent="0.25">
      <c r="A39" s="49" t="s">
        <v>58</v>
      </c>
      <c r="B39" s="50"/>
      <c r="C39" s="50"/>
      <c r="D39" s="50"/>
      <c r="E39" s="50"/>
      <c r="F39" s="50"/>
      <c r="G39" s="50"/>
      <c r="H39" s="50"/>
      <c r="I39" s="60"/>
      <c r="J39" s="60"/>
      <c r="K39" s="60"/>
      <c r="L39" s="56">
        <f>SUM(L38:M38)</f>
        <v>4650</v>
      </c>
      <c r="M39" s="56"/>
      <c r="N39" s="57"/>
      <c r="O39" s="57"/>
      <c r="P39" s="57"/>
      <c r="Q39" s="59"/>
      <c r="R39" s="59"/>
      <c r="S39" s="59"/>
      <c r="T39" s="54"/>
      <c r="U39" s="54"/>
      <c r="V39" s="54"/>
      <c r="W39" s="55">
        <f>SUM(W38:Y38)</f>
        <v>0</v>
      </c>
      <c r="X39" s="55"/>
      <c r="Y39" s="55"/>
      <c r="Z39" s="55">
        <f>SUM(Z38:AC38)</f>
        <v>4650</v>
      </c>
      <c r="AA39" s="55"/>
      <c r="AB39" s="55"/>
      <c r="AC39" s="55"/>
    </row>
    <row r="40" spans="1:29" s="9" customFormat="1" ht="42.7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AC40" s="15"/>
    </row>
    <row r="41" spans="1:29" s="9" customFormat="1" ht="20.25" customHeight="1" x14ac:dyDescent="0.25">
      <c r="A41" s="63" t="s">
        <v>100</v>
      </c>
      <c r="B41" s="63"/>
      <c r="C41" s="63"/>
      <c r="D41" s="63"/>
      <c r="E41" s="63"/>
      <c r="F41" s="63"/>
      <c r="G41" s="63"/>
      <c r="H41" s="63"/>
      <c r="J41" s="42"/>
      <c r="K41" s="42"/>
      <c r="L41" s="42"/>
      <c r="M41" s="42"/>
      <c r="N41" s="42"/>
      <c r="O41" s="42"/>
      <c r="P41" s="64" t="s">
        <v>106</v>
      </c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</row>
    <row r="42" spans="1:29" s="9" customFormat="1" ht="15.75" customHeight="1" x14ac:dyDescent="0.25">
      <c r="A42" s="21"/>
      <c r="B42" s="22"/>
      <c r="C42" s="18"/>
      <c r="D42" s="23"/>
      <c r="E42" s="21"/>
      <c r="J42" s="43"/>
      <c r="K42" s="43"/>
      <c r="L42" s="43"/>
      <c r="M42" s="43"/>
      <c r="N42" s="43"/>
      <c r="O42" s="43"/>
      <c r="P42" s="48" t="s">
        <v>70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</row>
    <row r="43" spans="1:29" s="9" customFormat="1" ht="15.6" x14ac:dyDescent="0.25">
      <c r="A43" s="21"/>
      <c r="B43" s="22"/>
      <c r="C43" s="18"/>
      <c r="D43" s="23"/>
      <c r="E43" s="21"/>
      <c r="J43" s="25"/>
      <c r="K43" s="25"/>
      <c r="L43" s="25"/>
      <c r="M43" s="24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4"/>
      <c r="Y43" s="25"/>
      <c r="AC43" s="15"/>
    </row>
  </sheetData>
  <mergeCells count="121">
    <mergeCell ref="C14:M14"/>
    <mergeCell ref="L35:M36"/>
    <mergeCell ref="A24:M24"/>
    <mergeCell ref="A38:B38"/>
    <mergeCell ref="I38:K38"/>
    <mergeCell ref="C28:D28"/>
    <mergeCell ref="C29:D29"/>
    <mergeCell ref="C30:D30"/>
    <mergeCell ref="E28:M28"/>
    <mergeCell ref="A29:B29"/>
    <mergeCell ref="A30:B30"/>
    <mergeCell ref="A28:B28"/>
    <mergeCell ref="Y23:AC23"/>
    <mergeCell ref="T21:X21"/>
    <mergeCell ref="A1:AC1"/>
    <mergeCell ref="A9:AC9"/>
    <mergeCell ref="A21:B21"/>
    <mergeCell ref="A22:B22"/>
    <mergeCell ref="A23:B23"/>
    <mergeCell ref="Y22:AC22"/>
    <mergeCell ref="T16:X16"/>
    <mergeCell ref="T14:X14"/>
    <mergeCell ref="Y14:AC14"/>
    <mergeCell ref="T15:X15"/>
    <mergeCell ref="Y21:AC21"/>
    <mergeCell ref="T17:X17"/>
    <mergeCell ref="T22:X22"/>
    <mergeCell ref="Y17:AC17"/>
    <mergeCell ref="Y15:AC15"/>
    <mergeCell ref="C21:M21"/>
    <mergeCell ref="C22:M22"/>
    <mergeCell ref="C23:M23"/>
    <mergeCell ref="N14:P14"/>
    <mergeCell ref="A14:B14"/>
    <mergeCell ref="A15:B15"/>
    <mergeCell ref="A16:B16"/>
    <mergeCell ref="Q16:S16"/>
    <mergeCell ref="Q15:S15"/>
    <mergeCell ref="N21:P21"/>
    <mergeCell ref="N28:P28"/>
    <mergeCell ref="E29:M29"/>
    <mergeCell ref="E30:M30"/>
    <mergeCell ref="N30:P30"/>
    <mergeCell ref="N24:P24"/>
    <mergeCell ref="T28:X28"/>
    <mergeCell ref="A17:M17"/>
    <mergeCell ref="Q28:S28"/>
    <mergeCell ref="T30:X30"/>
    <mergeCell ref="Q30:S30"/>
    <mergeCell ref="Q24:S24"/>
    <mergeCell ref="T29:X29"/>
    <mergeCell ref="Y24:AC24"/>
    <mergeCell ref="A2:AC2"/>
    <mergeCell ref="A5:AC5"/>
    <mergeCell ref="A3:AC3"/>
    <mergeCell ref="T24:X24"/>
    <mergeCell ref="N22:P22"/>
    <mergeCell ref="Q22:S22"/>
    <mergeCell ref="N23:P23"/>
    <mergeCell ref="T23:X23"/>
    <mergeCell ref="Q21:S21"/>
    <mergeCell ref="Q17:S17"/>
    <mergeCell ref="Q23:S23"/>
    <mergeCell ref="A4:AC4"/>
    <mergeCell ref="A6:AC6"/>
    <mergeCell ref="A7:AC7"/>
    <mergeCell ref="A8:AC8"/>
    <mergeCell ref="A10:AC10"/>
    <mergeCell ref="N17:P17"/>
    <mergeCell ref="C15:M15"/>
    <mergeCell ref="C16:M16"/>
    <mergeCell ref="Y16:AC16"/>
    <mergeCell ref="N16:P16"/>
    <mergeCell ref="N15:P15"/>
    <mergeCell ref="Q14:S14"/>
    <mergeCell ref="A41:H41"/>
    <mergeCell ref="P41:AC41"/>
    <mergeCell ref="Z35:AC36"/>
    <mergeCell ref="Z38:AC38"/>
    <mergeCell ref="Z37:AC37"/>
    <mergeCell ref="T37:V37"/>
    <mergeCell ref="T35:V36"/>
    <mergeCell ref="N35:P36"/>
    <mergeCell ref="N37:P37"/>
    <mergeCell ref="N38:P38"/>
    <mergeCell ref="Q35:S36"/>
    <mergeCell ref="Q31:S31"/>
    <mergeCell ref="N29:P29"/>
    <mergeCell ref="N31:P31"/>
    <mergeCell ref="T38:V38"/>
    <mergeCell ref="Q38:S38"/>
    <mergeCell ref="W35:Y36"/>
    <mergeCell ref="W37:Y37"/>
    <mergeCell ref="Q29:S29"/>
    <mergeCell ref="Y28:AC28"/>
    <mergeCell ref="Y29:AC29"/>
    <mergeCell ref="Y30:AC30"/>
    <mergeCell ref="P42:AC42"/>
    <mergeCell ref="A31:M31"/>
    <mergeCell ref="A40:I40"/>
    <mergeCell ref="A37:B37"/>
    <mergeCell ref="T39:V39"/>
    <mergeCell ref="W39:Y39"/>
    <mergeCell ref="L39:M39"/>
    <mergeCell ref="N39:P39"/>
    <mergeCell ref="C35:H36"/>
    <mergeCell ref="C37:H37"/>
    <mergeCell ref="C38:H38"/>
    <mergeCell ref="I35:K36"/>
    <mergeCell ref="I37:K37"/>
    <mergeCell ref="Y31:AC31"/>
    <mergeCell ref="T31:X31"/>
    <mergeCell ref="Z39:AC39"/>
    <mergeCell ref="Q39:S39"/>
    <mergeCell ref="A35:B36"/>
    <mergeCell ref="A39:H39"/>
    <mergeCell ref="I39:K39"/>
    <mergeCell ref="L37:M37"/>
    <mergeCell ref="L38:M38"/>
    <mergeCell ref="Q37:S37"/>
    <mergeCell ref="W38:Y38"/>
  </mergeCells>
  <phoneticPr fontId="0" type="noConversion"/>
  <hyperlinks>
    <hyperlink ref="A19" location="_ftn2" display="_ftn2"/>
  </hyperlinks>
  <pageMargins left="0.19685039370078741" right="0.19685039370078741" top="0.45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view="pageLayout" topLeftCell="A16" workbookViewId="0">
      <selection activeCell="J27" sqref="J27:K27"/>
    </sheetView>
  </sheetViews>
  <sheetFormatPr defaultColWidth="8.6640625" defaultRowHeight="13.2" x14ac:dyDescent="0.25"/>
  <cols>
    <col min="1" max="1" width="6.109375" customWidth="1"/>
    <col min="6" max="6" width="3.88671875" customWidth="1"/>
    <col min="8" max="8" width="0.33203125" customWidth="1"/>
    <col min="9" max="9" width="6.5546875" customWidth="1"/>
    <col min="10" max="10" width="3.5546875" customWidth="1"/>
    <col min="11" max="11" width="3.109375" customWidth="1"/>
    <col min="12" max="13" width="5.109375" customWidth="1"/>
    <col min="14" max="14" width="5.5546875" customWidth="1"/>
    <col min="15" max="15" width="7.88671875" customWidth="1"/>
    <col min="16" max="16" width="3" customWidth="1"/>
  </cols>
  <sheetData>
    <row r="1" spans="1:16" ht="18" customHeight="1" x14ac:dyDescent="0.3">
      <c r="A1" s="96" t="s">
        <v>101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6" customHeight="1" x14ac:dyDescent="0.35">
      <c r="A2" s="35"/>
      <c r="B2" s="35"/>
      <c r="C2" s="35"/>
      <c r="D2" s="101"/>
      <c r="E2" s="101"/>
      <c r="F2" s="101"/>
      <c r="G2" s="101"/>
      <c r="H2" s="101"/>
      <c r="I2" s="35"/>
      <c r="J2" s="35"/>
      <c r="K2" s="35"/>
      <c r="L2" s="35"/>
      <c r="M2" s="35"/>
      <c r="N2" s="35"/>
      <c r="O2" s="35"/>
      <c r="P2" s="35"/>
    </row>
    <row r="3" spans="1:16" x14ac:dyDescent="0.25">
      <c r="A3" s="102" t="s">
        <v>71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29.25" customHeight="1" x14ac:dyDescent="0.25">
      <c r="A4" s="103" t="s">
        <v>51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x14ac:dyDescent="0.25">
      <c r="A5" s="97" t="s">
        <v>50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" customHeight="1" x14ac:dyDescent="0.25">
      <c r="A6" s="98" t="s">
        <v>104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x14ac:dyDescent="0.25">
      <c r="A7" s="104" t="s">
        <v>52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3.8" x14ac:dyDescent="0.25">
      <c r="A8" s="124" t="s">
        <v>103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x14ac:dyDescent="0.25">
      <c r="A9" s="104" t="s">
        <v>53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</row>
    <row r="10" spans="1:16" ht="30" customHeight="1" x14ac:dyDescent="0.25">
      <c r="A10" s="98" t="s">
        <v>107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spans="1:16" ht="21" customHeight="1" x14ac:dyDescent="0.25">
      <c r="A11" s="100" t="s">
        <v>54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ht="29.25" customHeight="1" x14ac:dyDescent="0.25">
      <c r="A12" s="58" t="s">
        <v>27</v>
      </c>
      <c r="B12" s="58"/>
      <c r="C12" s="58"/>
      <c r="D12" s="58"/>
      <c r="E12" s="58"/>
      <c r="F12" s="58"/>
      <c r="G12" s="58"/>
      <c r="H12" s="58"/>
      <c r="I12" s="58"/>
      <c r="J12" s="58" t="s">
        <v>28</v>
      </c>
      <c r="K12" s="58"/>
      <c r="L12" s="53" t="s">
        <v>37</v>
      </c>
      <c r="M12" s="53"/>
      <c r="N12" s="53"/>
      <c r="O12" s="58" t="s">
        <v>10</v>
      </c>
      <c r="P12" s="58"/>
    </row>
    <row r="13" spans="1:16" x14ac:dyDescent="0.25">
      <c r="A13" s="58">
        <v>1</v>
      </c>
      <c r="B13" s="58"/>
      <c r="C13" s="58"/>
      <c r="D13" s="58"/>
      <c r="E13" s="58"/>
      <c r="F13" s="58"/>
      <c r="G13" s="58"/>
      <c r="H13" s="58"/>
      <c r="I13" s="58"/>
      <c r="J13" s="53">
        <v>2</v>
      </c>
      <c r="K13" s="53"/>
      <c r="L13" s="53">
        <v>3</v>
      </c>
      <c r="M13" s="53"/>
      <c r="N13" s="53"/>
      <c r="O13" s="53">
        <v>4</v>
      </c>
      <c r="P13" s="53"/>
    </row>
    <row r="14" spans="1:16" x14ac:dyDescent="0.25">
      <c r="A14" s="44">
        <v>1</v>
      </c>
      <c r="B14" s="108" t="s">
        <v>94</v>
      </c>
      <c r="C14" s="54"/>
      <c r="D14" s="54"/>
      <c r="E14" s="54"/>
      <c r="F14" s="54"/>
      <c r="G14" s="54"/>
      <c r="H14" s="54"/>
      <c r="I14" s="54"/>
      <c r="J14" s="109">
        <v>10</v>
      </c>
      <c r="K14" s="109"/>
      <c r="L14" s="110">
        <f>SUM(L16+L22)</f>
        <v>15000</v>
      </c>
      <c r="M14" s="110"/>
      <c r="N14" s="110"/>
      <c r="O14" s="57"/>
      <c r="P14" s="57"/>
    </row>
    <row r="15" spans="1:16" x14ac:dyDescent="0.25">
      <c r="A15" s="45"/>
      <c r="B15" s="105" t="s">
        <v>29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6" ht="27" customHeight="1" x14ac:dyDescent="0.25">
      <c r="A16" s="46" t="s">
        <v>11</v>
      </c>
      <c r="B16" s="54" t="s">
        <v>73</v>
      </c>
      <c r="C16" s="54"/>
      <c r="D16" s="54"/>
      <c r="E16" s="54"/>
      <c r="F16" s="54"/>
      <c r="G16" s="54"/>
      <c r="H16" s="54"/>
      <c r="I16" s="54"/>
      <c r="J16" s="85">
        <v>20</v>
      </c>
      <c r="K16" s="85"/>
      <c r="L16" s="107">
        <f>SUM(L18:N21)</f>
        <v>15000</v>
      </c>
      <c r="M16" s="107"/>
      <c r="N16" s="107"/>
      <c r="O16" s="57"/>
      <c r="P16" s="57"/>
    </row>
    <row r="17" spans="1:16" x14ac:dyDescent="0.25">
      <c r="A17" s="45"/>
      <c r="B17" s="105" t="s">
        <v>30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</row>
    <row r="18" spans="1:16" x14ac:dyDescent="0.25">
      <c r="A18" s="46" t="s">
        <v>12</v>
      </c>
      <c r="B18" s="54" t="s">
        <v>72</v>
      </c>
      <c r="C18" s="54"/>
      <c r="D18" s="54"/>
      <c r="E18" s="54"/>
      <c r="F18" s="54"/>
      <c r="G18" s="54"/>
      <c r="H18" s="54"/>
      <c r="I18" s="54"/>
      <c r="J18" s="85">
        <v>30</v>
      </c>
      <c r="K18" s="85"/>
      <c r="L18" s="111">
        <f>SUMIF('Форма № 1'!N16:P16,"=30",'Форма № 1'!Q16:S16)</f>
        <v>15000</v>
      </c>
      <c r="M18" s="111"/>
      <c r="N18" s="111"/>
      <c r="O18" s="57"/>
      <c r="P18" s="57"/>
    </row>
    <row r="19" spans="1:16" ht="27" customHeight="1" x14ac:dyDescent="0.25">
      <c r="A19" s="46" t="s">
        <v>13</v>
      </c>
      <c r="B19" s="54" t="s">
        <v>74</v>
      </c>
      <c r="C19" s="54"/>
      <c r="D19" s="54"/>
      <c r="E19" s="54"/>
      <c r="F19" s="54"/>
      <c r="G19" s="54"/>
      <c r="H19" s="54"/>
      <c r="I19" s="54"/>
      <c r="J19" s="85">
        <v>40</v>
      </c>
      <c r="K19" s="85"/>
      <c r="L19" s="111">
        <f>SUMIF('Форма № 1'!N16:P16,"=40",'Форма № 1'!Q16:S16)</f>
        <v>0</v>
      </c>
      <c r="M19" s="111"/>
      <c r="N19" s="111"/>
      <c r="O19" s="57"/>
      <c r="P19" s="57"/>
    </row>
    <row r="20" spans="1:16" x14ac:dyDescent="0.25">
      <c r="A20" s="46" t="s">
        <v>14</v>
      </c>
      <c r="B20" s="54" t="s">
        <v>43</v>
      </c>
      <c r="C20" s="54"/>
      <c r="D20" s="54"/>
      <c r="E20" s="54"/>
      <c r="F20" s="54"/>
      <c r="G20" s="54"/>
      <c r="H20" s="54"/>
      <c r="I20" s="54"/>
      <c r="J20" s="85">
        <v>50</v>
      </c>
      <c r="K20" s="85"/>
      <c r="L20" s="111">
        <f>SUMIF('Форма № 1'!N16:P16,"=50",'Форма № 1'!Q16:S16)</f>
        <v>0</v>
      </c>
      <c r="M20" s="111"/>
      <c r="N20" s="111"/>
      <c r="O20" s="57"/>
      <c r="P20" s="57"/>
    </row>
    <row r="21" spans="1:16" x14ac:dyDescent="0.25">
      <c r="A21" s="46" t="s">
        <v>75</v>
      </c>
      <c r="B21" s="54" t="s">
        <v>44</v>
      </c>
      <c r="C21" s="54"/>
      <c r="D21" s="54"/>
      <c r="E21" s="54"/>
      <c r="F21" s="54"/>
      <c r="G21" s="54"/>
      <c r="H21" s="54"/>
      <c r="I21" s="54"/>
      <c r="J21" s="85">
        <v>60</v>
      </c>
      <c r="K21" s="85"/>
      <c r="L21" s="111">
        <f>SUMIF('Форма № 1'!N16:P16,"=60",'Форма № 1'!Q16:S16)</f>
        <v>0</v>
      </c>
      <c r="M21" s="111"/>
      <c r="N21" s="111"/>
      <c r="O21" s="57"/>
      <c r="P21" s="57"/>
    </row>
    <row r="22" spans="1:16" ht="39" customHeight="1" x14ac:dyDescent="0.25">
      <c r="A22" s="46" t="s">
        <v>15</v>
      </c>
      <c r="B22" s="54" t="s">
        <v>98</v>
      </c>
      <c r="C22" s="54"/>
      <c r="D22" s="54"/>
      <c r="E22" s="54"/>
      <c r="F22" s="54"/>
      <c r="G22" s="54"/>
      <c r="H22" s="54"/>
      <c r="I22" s="54"/>
      <c r="J22" s="85">
        <v>70</v>
      </c>
      <c r="K22" s="85"/>
      <c r="L22" s="107">
        <f>SUM(L24:L26)</f>
        <v>0</v>
      </c>
      <c r="M22" s="107"/>
      <c r="N22" s="107"/>
      <c r="O22" s="57"/>
      <c r="P22" s="57"/>
    </row>
    <row r="23" spans="1:16" x14ac:dyDescent="0.25">
      <c r="A23" s="45"/>
      <c r="B23" s="105" t="s">
        <v>30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</row>
    <row r="24" spans="1:16" x14ac:dyDescent="0.25">
      <c r="A24" s="46" t="s">
        <v>16</v>
      </c>
      <c r="B24" s="54" t="s">
        <v>72</v>
      </c>
      <c r="C24" s="54"/>
      <c r="D24" s="54"/>
      <c r="E24" s="54"/>
      <c r="F24" s="54"/>
      <c r="G24" s="54"/>
      <c r="H24" s="54"/>
      <c r="I24" s="54"/>
      <c r="J24" s="85">
        <v>80</v>
      </c>
      <c r="K24" s="85"/>
      <c r="L24" s="111">
        <f>SUMIF('Форма № 1'!N16:P16,"=80",'Форма № 1'!Q16:S16)</f>
        <v>0</v>
      </c>
      <c r="M24" s="111"/>
      <c r="N24" s="111"/>
      <c r="O24" s="57"/>
      <c r="P24" s="57"/>
    </row>
    <row r="25" spans="1:16" x14ac:dyDescent="0.25">
      <c r="A25" s="46" t="s">
        <v>17</v>
      </c>
      <c r="B25" s="54" t="s">
        <v>3</v>
      </c>
      <c r="C25" s="54"/>
      <c r="D25" s="54"/>
      <c r="E25" s="54"/>
      <c r="F25" s="54"/>
      <c r="G25" s="54"/>
      <c r="H25" s="54"/>
      <c r="I25" s="54"/>
      <c r="J25" s="85">
        <v>90</v>
      </c>
      <c r="K25" s="85"/>
      <c r="L25" s="111">
        <f>SUMIF('Форма № 1'!N16:P16,"=90",'Форма № 1'!Q16:S16)</f>
        <v>0</v>
      </c>
      <c r="M25" s="111"/>
      <c r="N25" s="111"/>
      <c r="O25" s="57"/>
      <c r="P25" s="57"/>
    </row>
    <row r="26" spans="1:16" x14ac:dyDescent="0.25">
      <c r="A26" s="46" t="s">
        <v>18</v>
      </c>
      <c r="B26" s="54" t="s">
        <v>4</v>
      </c>
      <c r="C26" s="54"/>
      <c r="D26" s="54"/>
      <c r="E26" s="54"/>
      <c r="F26" s="54"/>
      <c r="G26" s="54"/>
      <c r="H26" s="54"/>
      <c r="I26" s="54"/>
      <c r="J26" s="85">
        <v>100</v>
      </c>
      <c r="K26" s="85"/>
      <c r="L26" s="111">
        <f>SUMIF('Форма № 1'!N16:P16,"=100",'Форма № 1'!Q16:S16)</f>
        <v>0</v>
      </c>
      <c r="M26" s="111"/>
      <c r="N26" s="111"/>
      <c r="O26" s="57"/>
      <c r="P26" s="57"/>
    </row>
    <row r="27" spans="1:16" x14ac:dyDescent="0.25">
      <c r="A27" s="44" t="s">
        <v>38</v>
      </c>
      <c r="B27" s="54" t="s">
        <v>95</v>
      </c>
      <c r="C27" s="54"/>
      <c r="D27" s="54"/>
      <c r="E27" s="54"/>
      <c r="F27" s="54"/>
      <c r="G27" s="54"/>
      <c r="H27" s="54"/>
      <c r="I27" s="54"/>
      <c r="J27" s="109">
        <v>110</v>
      </c>
      <c r="K27" s="109"/>
      <c r="L27" s="112">
        <v>10350</v>
      </c>
      <c r="M27" s="112"/>
      <c r="N27" s="112"/>
      <c r="O27" s="57"/>
      <c r="P27" s="57"/>
    </row>
    <row r="28" spans="1:16" x14ac:dyDescent="0.25">
      <c r="A28" s="45"/>
      <c r="B28" s="105" t="s">
        <v>19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6"/>
    </row>
    <row r="29" spans="1:16" x14ac:dyDescent="0.25">
      <c r="A29" s="46" t="s">
        <v>20</v>
      </c>
      <c r="B29" s="54" t="s">
        <v>76</v>
      </c>
      <c r="C29" s="54"/>
      <c r="D29" s="54"/>
      <c r="E29" s="54"/>
      <c r="F29" s="54"/>
      <c r="G29" s="54"/>
      <c r="H29" s="54"/>
      <c r="I29" s="54"/>
      <c r="J29" s="85">
        <v>120</v>
      </c>
      <c r="K29" s="85"/>
      <c r="L29" s="111">
        <f>SUMIF('Форма № 1'!N30:P30,"=120",'Форма № 1'!Q30:S30)</f>
        <v>0</v>
      </c>
      <c r="M29" s="111"/>
      <c r="N29" s="111"/>
      <c r="O29" s="57"/>
      <c r="P29" s="57"/>
    </row>
    <row r="30" spans="1:16" ht="27" customHeight="1" x14ac:dyDescent="0.25">
      <c r="A30" s="46" t="s">
        <v>21</v>
      </c>
      <c r="B30" s="54" t="s">
        <v>77</v>
      </c>
      <c r="C30" s="54"/>
      <c r="D30" s="54"/>
      <c r="E30" s="54"/>
      <c r="F30" s="54"/>
      <c r="G30" s="54"/>
      <c r="H30" s="54"/>
      <c r="I30" s="54"/>
      <c r="J30" s="85">
        <v>130</v>
      </c>
      <c r="K30" s="85"/>
      <c r="L30" s="113">
        <f>SUM(L32:N34)</f>
        <v>0</v>
      </c>
      <c r="M30" s="113"/>
      <c r="N30" s="113"/>
      <c r="O30" s="57"/>
      <c r="P30" s="57"/>
    </row>
    <row r="31" spans="1:16" x14ac:dyDescent="0.25">
      <c r="A31" s="45"/>
      <c r="B31" s="105" t="s">
        <v>30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6"/>
    </row>
    <row r="32" spans="1:16" ht="27" customHeight="1" x14ac:dyDescent="0.25">
      <c r="A32" s="46" t="s">
        <v>31</v>
      </c>
      <c r="B32" s="54" t="s">
        <v>78</v>
      </c>
      <c r="C32" s="54"/>
      <c r="D32" s="54"/>
      <c r="E32" s="54"/>
      <c r="F32" s="54"/>
      <c r="G32" s="54"/>
      <c r="H32" s="54"/>
      <c r="I32" s="54"/>
      <c r="J32" s="85">
        <v>140</v>
      </c>
      <c r="K32" s="85"/>
      <c r="L32" s="111">
        <f>SUMIF('Форма № 1'!N30:P30,"=140",'Форма № 1'!Q30:S30)</f>
        <v>0</v>
      </c>
      <c r="M32" s="111"/>
      <c r="N32" s="111"/>
      <c r="O32" s="57"/>
      <c r="P32" s="57"/>
    </row>
    <row r="33" spans="1:16" ht="39" customHeight="1" x14ac:dyDescent="0.25">
      <c r="A33" s="46" t="s">
        <v>32</v>
      </c>
      <c r="B33" s="54" t="s">
        <v>45</v>
      </c>
      <c r="C33" s="54"/>
      <c r="D33" s="54"/>
      <c r="E33" s="54"/>
      <c r="F33" s="54"/>
      <c r="G33" s="54"/>
      <c r="H33" s="54"/>
      <c r="I33" s="54"/>
      <c r="J33" s="85">
        <v>150</v>
      </c>
      <c r="K33" s="85"/>
      <c r="L33" s="111">
        <f>SUMIF('Форма № 1'!N30:P30,"=150",'Форма № 1'!Q30:S30)</f>
        <v>0</v>
      </c>
      <c r="M33" s="111"/>
      <c r="N33" s="111"/>
      <c r="O33" s="57"/>
      <c r="P33" s="57"/>
    </row>
    <row r="34" spans="1:16" ht="12.75" customHeight="1" x14ac:dyDescent="0.25">
      <c r="A34" s="46" t="s">
        <v>79</v>
      </c>
      <c r="B34" s="114" t="s">
        <v>80</v>
      </c>
      <c r="C34" s="105"/>
      <c r="D34" s="105"/>
      <c r="E34" s="105"/>
      <c r="F34" s="105"/>
      <c r="G34" s="105"/>
      <c r="H34" s="105"/>
      <c r="I34" s="106"/>
      <c r="J34" s="115">
        <v>160</v>
      </c>
      <c r="K34" s="116"/>
      <c r="L34" s="117">
        <f>SUMIF('Форма № 1'!N30:P30,"=160",'Форма № 1'!Q30:S30)</f>
        <v>0</v>
      </c>
      <c r="M34" s="118"/>
      <c r="N34" s="119"/>
      <c r="O34" s="69"/>
      <c r="P34" s="71"/>
    </row>
    <row r="35" spans="1:16" ht="27" customHeight="1" x14ac:dyDescent="0.25">
      <c r="A35" s="46" t="s">
        <v>22</v>
      </c>
      <c r="B35" s="54" t="s">
        <v>81</v>
      </c>
      <c r="C35" s="54"/>
      <c r="D35" s="54"/>
      <c r="E35" s="54"/>
      <c r="F35" s="54"/>
      <c r="G35" s="54"/>
      <c r="H35" s="54"/>
      <c r="I35" s="54"/>
      <c r="J35" s="85">
        <v>170</v>
      </c>
      <c r="K35" s="85"/>
      <c r="L35" s="117">
        <v>10350</v>
      </c>
      <c r="M35" s="118"/>
      <c r="N35" s="119"/>
      <c r="O35" s="57"/>
      <c r="P35" s="57"/>
    </row>
    <row r="36" spans="1:16" x14ac:dyDescent="0.25">
      <c r="A36" s="44" t="s">
        <v>39</v>
      </c>
      <c r="B36" s="108" t="s">
        <v>82</v>
      </c>
      <c r="C36" s="54"/>
      <c r="D36" s="54"/>
      <c r="E36" s="54"/>
      <c r="F36" s="54"/>
      <c r="G36" s="54"/>
      <c r="H36" s="54"/>
      <c r="I36" s="54"/>
      <c r="J36" s="109">
        <v>180</v>
      </c>
      <c r="K36" s="109"/>
      <c r="L36" s="112">
        <f>SUM(L38,L40:N46)</f>
        <v>4650</v>
      </c>
      <c r="M36" s="112"/>
      <c r="N36" s="112"/>
      <c r="O36" s="57"/>
      <c r="P36" s="57"/>
    </row>
    <row r="37" spans="1:16" x14ac:dyDescent="0.25">
      <c r="A37" s="45"/>
      <c r="B37" s="105" t="s">
        <v>29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6"/>
    </row>
    <row r="38" spans="1:16" x14ac:dyDescent="0.25">
      <c r="A38" s="46" t="s">
        <v>83</v>
      </c>
      <c r="B38" s="54" t="s">
        <v>46</v>
      </c>
      <c r="C38" s="54"/>
      <c r="D38" s="54"/>
      <c r="E38" s="54"/>
      <c r="F38" s="54"/>
      <c r="G38" s="54"/>
      <c r="H38" s="54"/>
      <c r="I38" s="54"/>
      <c r="J38" s="85">
        <v>190</v>
      </c>
      <c r="K38" s="85"/>
      <c r="L38" s="111">
        <f>SUMIF('Форма № 1'!I38:K38,"=190",'Форма № 1'!Z38:AC38)+L39</f>
        <v>4650</v>
      </c>
      <c r="M38" s="111"/>
      <c r="N38" s="111"/>
      <c r="O38" s="57"/>
      <c r="P38" s="57"/>
    </row>
    <row r="39" spans="1:16" ht="27" customHeight="1" x14ac:dyDescent="0.25">
      <c r="A39" s="46" t="s">
        <v>84</v>
      </c>
      <c r="B39" s="54" t="s">
        <v>5</v>
      </c>
      <c r="C39" s="54"/>
      <c r="D39" s="54"/>
      <c r="E39" s="54"/>
      <c r="F39" s="54"/>
      <c r="G39" s="54"/>
      <c r="H39" s="54"/>
      <c r="I39" s="54"/>
      <c r="J39" s="85">
        <v>200</v>
      </c>
      <c r="K39" s="85"/>
      <c r="L39" s="113">
        <f>SUMIF('Форма № 1'!I38:K38,"=200",'Форма № 1'!Z38:AC38)</f>
        <v>0</v>
      </c>
      <c r="M39" s="113"/>
      <c r="N39" s="113"/>
      <c r="O39" s="57"/>
      <c r="P39" s="57"/>
    </row>
    <row r="40" spans="1:16" x14ac:dyDescent="0.25">
      <c r="A40" s="46" t="s">
        <v>85</v>
      </c>
      <c r="B40" s="54" t="s">
        <v>35</v>
      </c>
      <c r="C40" s="54"/>
      <c r="D40" s="54"/>
      <c r="E40" s="54"/>
      <c r="F40" s="54"/>
      <c r="G40" s="54"/>
      <c r="H40" s="54"/>
      <c r="I40" s="54"/>
      <c r="J40" s="85">
        <v>210</v>
      </c>
      <c r="K40" s="85"/>
      <c r="L40" s="111">
        <f>SUMIF('Форма № 1'!I38:K38,"=210",'Форма № 1'!Z38:AC38)</f>
        <v>0</v>
      </c>
      <c r="M40" s="111"/>
      <c r="N40" s="111"/>
      <c r="O40" s="57"/>
      <c r="P40" s="57"/>
    </row>
    <row r="41" spans="1:16" ht="27.75" customHeight="1" x14ac:dyDescent="0.25">
      <c r="A41" s="46" t="s">
        <v>86</v>
      </c>
      <c r="B41" s="54" t="s">
        <v>33</v>
      </c>
      <c r="C41" s="54"/>
      <c r="D41" s="54"/>
      <c r="E41" s="54"/>
      <c r="F41" s="54"/>
      <c r="G41" s="54"/>
      <c r="H41" s="54"/>
      <c r="I41" s="54"/>
      <c r="J41" s="85">
        <v>220</v>
      </c>
      <c r="K41" s="85"/>
      <c r="L41" s="111">
        <f>SUMIF('Форма № 1'!I38:K38,"=220",'Форма № 1'!Z38:AC38)</f>
        <v>0</v>
      </c>
      <c r="M41" s="111"/>
      <c r="N41" s="111"/>
      <c r="O41" s="57"/>
      <c r="P41" s="57"/>
    </row>
    <row r="42" spans="1:16" ht="27" customHeight="1" x14ac:dyDescent="0.25">
      <c r="A42" s="46" t="s">
        <v>87</v>
      </c>
      <c r="B42" s="54" t="s">
        <v>34</v>
      </c>
      <c r="C42" s="54"/>
      <c r="D42" s="54"/>
      <c r="E42" s="54"/>
      <c r="F42" s="54"/>
      <c r="G42" s="54"/>
      <c r="H42" s="54"/>
      <c r="I42" s="54"/>
      <c r="J42" s="85">
        <v>230</v>
      </c>
      <c r="K42" s="85"/>
      <c r="L42" s="111">
        <f>SUMIF('Форма № 1'!I38:K38,"=230",'Форма № 1'!Z38:AC38)</f>
        <v>0</v>
      </c>
      <c r="M42" s="111"/>
      <c r="N42" s="111"/>
      <c r="O42" s="57"/>
      <c r="P42" s="57"/>
    </row>
    <row r="43" spans="1:16" x14ac:dyDescent="0.25">
      <c r="A43" s="46" t="s">
        <v>88</v>
      </c>
      <c r="B43" s="54" t="s">
        <v>8</v>
      </c>
      <c r="C43" s="54"/>
      <c r="D43" s="54"/>
      <c r="E43" s="54"/>
      <c r="F43" s="54"/>
      <c r="G43" s="54"/>
      <c r="H43" s="54"/>
      <c r="I43" s="54"/>
      <c r="J43" s="85">
        <v>240</v>
      </c>
      <c r="K43" s="85"/>
      <c r="L43" s="111">
        <f>SUMIF('Форма № 1'!I38:K38,"=240",'Форма № 1'!Z38:AC38)</f>
        <v>0</v>
      </c>
      <c r="M43" s="111"/>
      <c r="N43" s="111"/>
      <c r="O43" s="57"/>
      <c r="P43" s="57"/>
    </row>
    <row r="44" spans="1:16" ht="27" customHeight="1" x14ac:dyDescent="0.25">
      <c r="A44" s="46" t="s">
        <v>89</v>
      </c>
      <c r="B44" s="54" t="s">
        <v>9</v>
      </c>
      <c r="C44" s="54"/>
      <c r="D44" s="54"/>
      <c r="E44" s="54"/>
      <c r="F44" s="54"/>
      <c r="G44" s="54"/>
      <c r="H44" s="54"/>
      <c r="I44" s="54"/>
      <c r="J44" s="85">
        <v>250</v>
      </c>
      <c r="K44" s="85"/>
      <c r="L44" s="111">
        <f>SUMIF('Форма № 1'!I38:K38,"=250",'Форма № 1'!Z38:AC38)</f>
        <v>0</v>
      </c>
      <c r="M44" s="111"/>
      <c r="N44" s="111"/>
      <c r="O44" s="57"/>
      <c r="P44" s="57"/>
    </row>
    <row r="45" spans="1:16" ht="27" customHeight="1" x14ac:dyDescent="0.25">
      <c r="A45" s="46" t="s">
        <v>90</v>
      </c>
      <c r="B45" s="54" t="s">
        <v>92</v>
      </c>
      <c r="C45" s="54"/>
      <c r="D45" s="54"/>
      <c r="E45" s="54"/>
      <c r="F45" s="54"/>
      <c r="G45" s="54"/>
      <c r="H45" s="54"/>
      <c r="I45" s="54"/>
      <c r="J45" s="85">
        <v>260</v>
      </c>
      <c r="K45" s="85"/>
      <c r="L45" s="111">
        <f>SUMIF('Форма № 1'!I38:K38,"=260",'Форма № 1'!Z38:AC38)</f>
        <v>0</v>
      </c>
      <c r="M45" s="111"/>
      <c r="N45" s="111"/>
      <c r="O45" s="57"/>
      <c r="P45" s="57"/>
    </row>
    <row r="46" spans="1:16" ht="27" customHeight="1" x14ac:dyDescent="0.25">
      <c r="A46" s="46" t="s">
        <v>91</v>
      </c>
      <c r="B46" s="54" t="s">
        <v>93</v>
      </c>
      <c r="C46" s="54"/>
      <c r="D46" s="54"/>
      <c r="E46" s="54"/>
      <c r="F46" s="54"/>
      <c r="G46" s="54"/>
      <c r="H46" s="54"/>
      <c r="I46" s="54"/>
      <c r="J46" s="85">
        <v>270</v>
      </c>
      <c r="K46" s="85"/>
      <c r="L46" s="111">
        <f>SUMIF('Форма № 1'!I38:K38,"=270",'Форма № 1'!Z38:AC38)</f>
        <v>0</v>
      </c>
      <c r="M46" s="111"/>
      <c r="N46" s="111"/>
      <c r="O46" s="57"/>
      <c r="P46" s="57"/>
    </row>
    <row r="47" spans="1:16" ht="39" customHeight="1" x14ac:dyDescent="0.25">
      <c r="A47" s="44" t="s">
        <v>40</v>
      </c>
      <c r="B47" s="108" t="s">
        <v>47</v>
      </c>
      <c r="C47" s="108"/>
      <c r="D47" s="108"/>
      <c r="E47" s="108"/>
      <c r="F47" s="108"/>
      <c r="G47" s="108"/>
      <c r="H47" s="108"/>
      <c r="I47" s="108"/>
      <c r="J47" s="109">
        <v>280</v>
      </c>
      <c r="K47" s="109"/>
      <c r="L47" s="112">
        <f>SUMIF('Форма № 1'!I38:K38,"=280",'Форма № 1'!Z38:AC38)</f>
        <v>0</v>
      </c>
      <c r="M47" s="112"/>
      <c r="N47" s="112"/>
      <c r="O47" s="57"/>
      <c r="P47" s="57"/>
    </row>
    <row r="48" spans="1:16" ht="27" customHeight="1" x14ac:dyDescent="0.25">
      <c r="A48" s="44" t="s">
        <v>41</v>
      </c>
      <c r="B48" s="54" t="s">
        <v>99</v>
      </c>
      <c r="C48" s="54"/>
      <c r="D48" s="54"/>
      <c r="E48" s="54"/>
      <c r="F48" s="54"/>
      <c r="G48" s="54"/>
      <c r="H48" s="54"/>
      <c r="I48" s="54"/>
      <c r="J48" s="109">
        <v>290</v>
      </c>
      <c r="K48" s="109"/>
      <c r="L48" s="112">
        <f>L14-L27-L36-L47</f>
        <v>0</v>
      </c>
      <c r="M48" s="112"/>
      <c r="N48" s="112"/>
      <c r="O48" s="57"/>
      <c r="P48" s="57"/>
    </row>
    <row r="49" spans="1:16" ht="60.75" customHeight="1" x14ac:dyDescent="0.25">
      <c r="A49" s="125" t="s">
        <v>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1:16" ht="15" x14ac:dyDescent="0.25">
      <c r="A50" s="120"/>
      <c r="B50" s="120"/>
      <c r="C50" s="120"/>
      <c r="D50" s="120"/>
      <c r="E50" s="120"/>
      <c r="F50" s="120"/>
      <c r="G50" s="120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34.5" customHeight="1" x14ac:dyDescent="0.3">
      <c r="A51" s="121" t="s">
        <v>100</v>
      </c>
      <c r="B51" s="121"/>
      <c r="C51" s="121"/>
      <c r="D51" s="121"/>
      <c r="E51" s="121"/>
      <c r="F51" s="121"/>
      <c r="G51" s="121"/>
      <c r="H51" s="34"/>
      <c r="I51" s="34"/>
      <c r="J51" s="30"/>
      <c r="K51" s="30"/>
      <c r="L51" s="122" t="s">
        <v>106</v>
      </c>
      <c r="M51" s="123"/>
      <c r="N51" s="123"/>
      <c r="O51" s="123"/>
      <c r="P51" s="123"/>
    </row>
    <row r="52" spans="1:16" ht="12.75" customHeight="1" x14ac:dyDescent="0.25">
      <c r="A52" s="19"/>
      <c r="B52" s="16"/>
      <c r="C52" s="17"/>
      <c r="D52" s="16"/>
      <c r="E52" s="17"/>
      <c r="F52" s="4"/>
      <c r="G52" s="17"/>
      <c r="H52" s="36"/>
      <c r="J52" s="97" t="s">
        <v>70</v>
      </c>
      <c r="K52" s="97"/>
      <c r="L52" s="97"/>
      <c r="M52" s="97"/>
      <c r="N52" s="97"/>
      <c r="O52" s="97"/>
      <c r="P52" s="97"/>
    </row>
    <row r="53" spans="1:16" ht="13.8" x14ac:dyDescent="0.25">
      <c r="I53" s="47"/>
    </row>
  </sheetData>
  <mergeCells count="146">
    <mergeCell ref="L45:N45"/>
    <mergeCell ref="O45:P45"/>
    <mergeCell ref="A8:P8"/>
    <mergeCell ref="A9:P9"/>
    <mergeCell ref="B19:I19"/>
    <mergeCell ref="J19:K19"/>
    <mergeCell ref="L19:N19"/>
    <mergeCell ref="O19:P19"/>
    <mergeCell ref="A49:P49"/>
    <mergeCell ref="B44:I44"/>
    <mergeCell ref="J44:K44"/>
    <mergeCell ref="L44:N44"/>
    <mergeCell ref="O44:P44"/>
    <mergeCell ref="B46:I46"/>
    <mergeCell ref="J46:K46"/>
    <mergeCell ref="L46:N46"/>
    <mergeCell ref="O46:P46"/>
    <mergeCell ref="B45:I45"/>
    <mergeCell ref="J45:K45"/>
    <mergeCell ref="B42:I42"/>
    <mergeCell ref="J42:K42"/>
    <mergeCell ref="L42:N42"/>
    <mergeCell ref="O42:P42"/>
    <mergeCell ref="B43:I43"/>
    <mergeCell ref="A50:G50"/>
    <mergeCell ref="A51:G51"/>
    <mergeCell ref="L51:P51"/>
    <mergeCell ref="J52:P52"/>
    <mergeCell ref="B47:I47"/>
    <mergeCell ref="J47:K47"/>
    <mergeCell ref="L47:N47"/>
    <mergeCell ref="O47:P47"/>
    <mergeCell ref="B48:I48"/>
    <mergeCell ref="J48:K48"/>
    <mergeCell ref="L48:N48"/>
    <mergeCell ref="O48:P48"/>
    <mergeCell ref="J43:K43"/>
    <mergeCell ref="L43:N43"/>
    <mergeCell ref="O43:P43"/>
    <mergeCell ref="B40:I40"/>
    <mergeCell ref="J40:K40"/>
    <mergeCell ref="L40:N40"/>
    <mergeCell ref="O40:P40"/>
    <mergeCell ref="B41:I41"/>
    <mergeCell ref="J41:K41"/>
    <mergeCell ref="L41:N41"/>
    <mergeCell ref="O41:P41"/>
    <mergeCell ref="B37:P37"/>
    <mergeCell ref="B38:I38"/>
    <mergeCell ref="J38:K38"/>
    <mergeCell ref="L38:N38"/>
    <mergeCell ref="O38:P38"/>
    <mergeCell ref="B39:I39"/>
    <mergeCell ref="J39:K39"/>
    <mergeCell ref="L39:N39"/>
    <mergeCell ref="O39:P39"/>
    <mergeCell ref="B36:I36"/>
    <mergeCell ref="J36:K36"/>
    <mergeCell ref="L36:N36"/>
    <mergeCell ref="O36:P36"/>
    <mergeCell ref="B34:I34"/>
    <mergeCell ref="J34:K34"/>
    <mergeCell ref="L34:N34"/>
    <mergeCell ref="O34:P34"/>
    <mergeCell ref="B35:I35"/>
    <mergeCell ref="J35:K35"/>
    <mergeCell ref="L35:N35"/>
    <mergeCell ref="O35:P35"/>
    <mergeCell ref="B33:I33"/>
    <mergeCell ref="J33:K33"/>
    <mergeCell ref="L33:N33"/>
    <mergeCell ref="O33:P33"/>
    <mergeCell ref="B31:P31"/>
    <mergeCell ref="B32:I32"/>
    <mergeCell ref="J32:K32"/>
    <mergeCell ref="L32:N32"/>
    <mergeCell ref="O32:P32"/>
    <mergeCell ref="B28:P28"/>
    <mergeCell ref="B29:I29"/>
    <mergeCell ref="J29:K29"/>
    <mergeCell ref="L29:N29"/>
    <mergeCell ref="O29:P29"/>
    <mergeCell ref="B30:I30"/>
    <mergeCell ref="J30:K30"/>
    <mergeCell ref="L30:N30"/>
    <mergeCell ref="O30:P30"/>
    <mergeCell ref="B26:I26"/>
    <mergeCell ref="J26:K26"/>
    <mergeCell ref="L26:N26"/>
    <mergeCell ref="O26:P26"/>
    <mergeCell ref="B27:I27"/>
    <mergeCell ref="J27:K27"/>
    <mergeCell ref="L27:N27"/>
    <mergeCell ref="O27:P27"/>
    <mergeCell ref="B23:P23"/>
    <mergeCell ref="B24:I24"/>
    <mergeCell ref="J24:K24"/>
    <mergeCell ref="L24:N24"/>
    <mergeCell ref="O24:P24"/>
    <mergeCell ref="B25:I25"/>
    <mergeCell ref="J25:K25"/>
    <mergeCell ref="L25:N25"/>
    <mergeCell ref="O25:P25"/>
    <mergeCell ref="B21:I21"/>
    <mergeCell ref="J21:K21"/>
    <mergeCell ref="L21:N21"/>
    <mergeCell ref="O21:P21"/>
    <mergeCell ref="B22:I22"/>
    <mergeCell ref="J22:K22"/>
    <mergeCell ref="L22:N22"/>
    <mergeCell ref="O22:P22"/>
    <mergeCell ref="B18:I18"/>
    <mergeCell ref="J18:K18"/>
    <mergeCell ref="L18:N18"/>
    <mergeCell ref="O18:P18"/>
    <mergeCell ref="B20:I20"/>
    <mergeCell ref="J20:K20"/>
    <mergeCell ref="L20:N20"/>
    <mergeCell ref="O20:P20"/>
    <mergeCell ref="B15:P15"/>
    <mergeCell ref="B16:I16"/>
    <mergeCell ref="J16:K16"/>
    <mergeCell ref="L16:N16"/>
    <mergeCell ref="O16:P16"/>
    <mergeCell ref="B17:P17"/>
    <mergeCell ref="A13:I13"/>
    <mergeCell ref="J13:K13"/>
    <mergeCell ref="L13:N13"/>
    <mergeCell ref="O13:P13"/>
    <mergeCell ref="B14:I14"/>
    <mergeCell ref="J14:K14"/>
    <mergeCell ref="L14:N14"/>
    <mergeCell ref="O14:P14"/>
    <mergeCell ref="A1:P1"/>
    <mergeCell ref="A5:P5"/>
    <mergeCell ref="A10:P10"/>
    <mergeCell ref="A11:P11"/>
    <mergeCell ref="A12:I12"/>
    <mergeCell ref="J12:K12"/>
    <mergeCell ref="L12:N12"/>
    <mergeCell ref="O12:P12"/>
    <mergeCell ref="D2:H2"/>
    <mergeCell ref="A3:P3"/>
    <mergeCell ref="A4:P4"/>
    <mergeCell ref="A6:P6"/>
    <mergeCell ref="A7:P7"/>
  </mergeCells>
  <phoneticPr fontId="24" type="noConversion"/>
  <pageMargins left="0.59375" right="0.4375" top="0.75" bottom="0.6562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№ 1</vt:lpstr>
      <vt:lpstr>Форма № 6</vt:lpstr>
      <vt:lpstr>'Форма № 1'!Область_печати</vt:lpstr>
    </vt:vector>
  </TitlesOfParts>
  <Company>CROC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cp:lastPrinted>2016-10-13T10:48:37Z</cp:lastPrinted>
  <dcterms:created xsi:type="dcterms:W3CDTF">2004-08-25T13:28:49Z</dcterms:created>
  <dcterms:modified xsi:type="dcterms:W3CDTF">2016-11-02T11:22:11Z</dcterms:modified>
</cp:coreProperties>
</file>